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rameters" sheetId="1" state="visible" r:id="rId1"/>
    <sheet xmlns:r="http://schemas.openxmlformats.org/officeDocument/2006/relationships" name="12-Month Plan" sheetId="2" state="visible" r:id="rId2"/>
    <sheet xmlns:r="http://schemas.openxmlformats.org/officeDocument/2006/relationships" name="Channel Budget Split" sheetId="3" state="visible" r:id="rId3"/>
    <sheet xmlns:r="http://schemas.openxmlformats.org/officeDocument/2006/relationships" name="Campaign Calendar" sheetId="4" state="visible" r:id="rId4"/>
    <sheet xmlns:r="http://schemas.openxmlformats.org/officeDocument/2006/relationships" name="How to use" sheetId="5" state="visible" r:id="rId5"/>
  </sheets>
  <definedNames/>
  <calcPr calcId="124519" fullCalcOnLoad="1"/>
</workbook>
</file>

<file path=xl/styles.xml><?xml version="1.0" encoding="utf-8"?>
<styleSheet xmlns="http://schemas.openxmlformats.org/spreadsheetml/2006/main">
  <numFmts count="7">
    <numFmt numFmtId="164" formatCode="&quot;RM&quot;#,##0"/>
    <numFmt numFmtId="165" formatCode="0.0%"/>
    <numFmt numFmtId="166" formatCode="#,##0.0"/>
    <numFmt numFmtId="167" formatCode="#,##0;[Red]-#,##0"/>
    <numFmt numFmtId="168" formatCode="0.00&quot;x&quot;"/>
    <numFmt numFmtId="169" formatCode="yyyy-mm-dd"/>
    <numFmt numFmtId="170" formatCode="dd mmm yyyy"/>
  </numFmts>
  <fonts count="7">
    <font>
      <name val="Calibri"/>
      <family val="2"/>
      <color theme="1"/>
      <sz val="11"/>
      <scheme val="minor"/>
    </font>
    <font>
      <b val="1"/>
      <color rgb="0010192B"/>
      <sz val="14"/>
    </font>
    <font>
      <i val="1"/>
      <color rgb="0041506B"/>
    </font>
    <font>
      <b val="1"/>
      <color rgb="00FFFFFF"/>
      <sz val="11"/>
    </font>
    <font>
      <b val="1"/>
    </font>
    <font>
      <b val="1"/>
      <color rgb="001F5FD6"/>
    </font>
    <font>
      <b val="1"/>
      <color rgb="00FFFFFF"/>
    </font>
  </fonts>
  <fills count="6">
    <fill>
      <patternFill/>
    </fill>
    <fill>
      <patternFill patternType="gray125"/>
    </fill>
    <fill>
      <patternFill patternType="solid">
        <fgColor rgb="001F5FD6"/>
      </patternFill>
    </fill>
    <fill>
      <patternFill patternType="solid">
        <fgColor rgb="00FFF8E1"/>
      </patternFill>
    </fill>
    <fill>
      <patternFill patternType="solid">
        <fgColor rgb="00EEF3FC"/>
      </patternFill>
    </fill>
    <fill>
      <patternFill patternType="solid">
        <fgColor rgb="000FB9A5"/>
      </patternFill>
    </fill>
  </fills>
  <borders count="2">
    <border>
      <left/>
      <right/>
      <top/>
      <bottom/>
      <diagonal/>
    </border>
    <border>
      <left style="thin">
        <color rgb="00D5DEEC"/>
      </left>
      <right style="thin">
        <color rgb="00D5DEEC"/>
      </right>
      <top style="thin">
        <color rgb="00D5DEEC"/>
      </top>
      <bottom style="thin">
        <color rgb="00D5DEEC"/>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0" borderId="1" pivotButton="0" quotePrefix="0" xfId="0"/>
    <xf numFmtId="0" fontId="0" fillId="3" borderId="1" pivotButton="0" quotePrefix="0" xfId="0"/>
    <xf numFmtId="0" fontId="0" fillId="0" borderId="1" applyAlignment="1" pivotButton="0" quotePrefix="0" xfId="0">
      <alignment vertical="top" wrapText="1"/>
    </xf>
    <xf numFmtId="1" fontId="0" fillId="3" borderId="1" pivotButton="0" quotePrefix="0" xfId="0"/>
    <xf numFmtId="164" fontId="0" fillId="3" borderId="1" pivotButton="0" quotePrefix="0" xfId="0"/>
    <xf numFmtId="165" fontId="0" fillId="3" borderId="1" pivotButton="0" quotePrefix="0" xfId="0"/>
    <xf numFmtId="164" fontId="5" fillId="4" borderId="1" pivotButton="0" quotePrefix="0" xfId="0"/>
    <xf numFmtId="166" fontId="5" fillId="4" borderId="1" pivotButton="0" quotePrefix="0" xfId="0"/>
    <xf numFmtId="165" fontId="5" fillId="4" borderId="1" pivotButton="0" quotePrefix="0" xfId="0"/>
    <xf numFmtId="0" fontId="5" fillId="4" borderId="1" pivotButton="0" quotePrefix="0" xfId="0"/>
    <xf numFmtId="167" fontId="0" fillId="3" borderId="1" pivotButton="0" quotePrefix="0" xfId="0"/>
    <xf numFmtId="165" fontId="0" fillId="0" borderId="1" pivotButton="0" quotePrefix="0" xfId="0"/>
    <xf numFmtId="166" fontId="0" fillId="0" borderId="1" pivotButton="0" quotePrefix="0" xfId="0"/>
    <xf numFmtId="167" fontId="0" fillId="0" borderId="1" pivotButton="0" quotePrefix="0" xfId="0"/>
    <xf numFmtId="168" fontId="0" fillId="0" borderId="1" pivotButton="0" quotePrefix="0" xfId="0"/>
    <xf numFmtId="0" fontId="6" fillId="5" borderId="1" pivotButton="0" quotePrefix="0" xfId="0"/>
    <xf numFmtId="167" fontId="6" fillId="5" borderId="1" pivotButton="0" quotePrefix="0" xfId="0"/>
    <xf numFmtId="165" fontId="6" fillId="5" borderId="1" pivotButton="0" quotePrefix="0" xfId="0"/>
    <xf numFmtId="166" fontId="6" fillId="5" borderId="1" pivotButton="0" quotePrefix="0" xfId="0"/>
    <xf numFmtId="168" fontId="6" fillId="5" borderId="1" pivotButton="0" quotePrefix="0" xfId="0"/>
    <xf numFmtId="0" fontId="4" fillId="0" borderId="0" pivotButton="0" quotePrefix="0" xfId="0"/>
    <xf numFmtId="167" fontId="5" fillId="4" borderId="1" pivotButton="0" quotePrefix="0" xfId="0"/>
    <xf numFmtId="0" fontId="0" fillId="0" borderId="0" applyAlignment="1" pivotButton="0" quotePrefix="0" xfId="0">
      <alignment vertical="top" wrapText="1"/>
    </xf>
    <xf numFmtId="0" fontId="2" fillId="0" borderId="0" applyAlignment="1" pivotButton="0" quotePrefix="0" xfId="0">
      <alignment wrapText="1"/>
    </xf>
    <xf numFmtId="170" fontId="0" fillId="3" borderId="1" pivotButton="0" quotePrefix="0" xfId="0"/>
    <xf numFmtId="0" fontId="0" fillId="0" borderId="1" pivotButton="0" quotePrefix="0" xfId="0"/>
    <xf numFmtId="170" fontId="0" fillId="0" borderId="1" pivotButton="0" quotePrefix="0" xfId="0"/>
    <xf numFmtId="170" fontId="5"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showGridLines="0" workbookViewId="0">
      <selection activeCell="A1" sqref="A1"/>
    </sheetView>
  </sheetViews>
  <sheetFormatPr baseColWidth="8" defaultRowHeight="15"/>
  <cols>
    <col width="42" customWidth="1" min="1" max="1"/>
    <col width="22" customWidth="1" min="2" max="2"/>
    <col width="64" customWidth="1" min="3" max="3"/>
  </cols>
  <sheetData>
    <row r="1">
      <c r="A1" s="1" t="inlineStr">
        <is>
          <t>Marketing Plan Template Malaysia: Parameters</t>
        </is>
      </c>
    </row>
    <row r="2">
      <c r="A2" s="2" t="inlineStr">
        <is>
          <t>Fill in the yellow cells only. Every other sheet reads from this one.</t>
        </is>
      </c>
    </row>
    <row r="4" ht="30" customHeight="1">
      <c r="A4" s="3" t="inlineStr">
        <is>
          <t>Parameter</t>
        </is>
      </c>
      <c r="B4" s="3" t="inlineStr">
        <is>
          <t>Your figure</t>
        </is>
      </c>
      <c r="C4" s="3" t="inlineStr">
        <is>
          <t>How to fill it in</t>
        </is>
      </c>
    </row>
    <row r="5" ht="30" customHeight="1">
      <c r="A5" s="4" t="inlineStr">
        <is>
          <t>Business name</t>
        </is>
      </c>
      <c r="B5" s="5" t="inlineStr">
        <is>
          <t>Your Company Sdn Bhd</t>
        </is>
      </c>
      <c r="C5" s="6" t="inlineStr">
        <is>
          <t>Used on the plan sheet header only.</t>
        </is>
      </c>
    </row>
    <row r="6" ht="30" customHeight="1">
      <c r="A6" s="4" t="inlineStr">
        <is>
          <t>Business type</t>
        </is>
      </c>
      <c r="B6" s="5" t="inlineStr">
        <is>
          <t>B2B services</t>
        </is>
      </c>
      <c r="C6" s="6" t="inlineStr">
        <is>
          <t>B2C retail, B2C ecommerce, B2B services, B2B products, or clinic / professional practice.</t>
        </is>
      </c>
    </row>
    <row r="7" ht="30" customHeight="1">
      <c r="A7" s="4" t="inlineStr">
        <is>
          <t>Primary market</t>
        </is>
      </c>
      <c r="B7" s="5" t="inlineStr">
        <is>
          <t>Klang Valley</t>
        </is>
      </c>
      <c r="C7" s="6" t="inlineStr">
        <is>
          <t>Where the paid budget and local SEO work will be pointed.</t>
        </is>
      </c>
    </row>
    <row r="8" ht="30" customHeight="1">
      <c r="A8" s="4" t="inlineStr">
        <is>
          <t>Plan year</t>
        </is>
      </c>
      <c r="B8" s="7" t="n">
        <v>2027</v>
      </c>
      <c r="C8" s="6" t="inlineStr">
        <is>
          <t>The 12 months this plan covers.</t>
        </is>
      </c>
    </row>
    <row r="9" ht="30" customHeight="1">
      <c r="A9" s="4" t="inlineStr">
        <is>
          <t>Annual revenue target (RM)</t>
        </is>
      </c>
      <c r="B9" s="8" t="n">
        <v>3000000</v>
      </c>
      <c r="C9" s="6" t="inlineStr">
        <is>
          <t>The revenue this plan has to support, not the whole company turnover if marketing only drives part of it.</t>
        </is>
      </c>
    </row>
    <row r="10" ht="30" customHeight="1">
      <c r="A10" s="4" t="inlineStr">
        <is>
          <t>Share of revenue marketing must drive (%)</t>
        </is>
      </c>
      <c r="B10" s="9" t="n">
        <v>0.4</v>
      </c>
      <c r="C10" s="6" t="inlineStr">
        <is>
          <t>The portion of the target that comes from marketing-sourced demand rather than repeat or referral.</t>
        </is>
      </c>
    </row>
    <row r="11" ht="30" customHeight="1">
      <c r="A11" s="4" t="inlineStr">
        <is>
          <t>Average order value (RM)</t>
        </is>
      </c>
      <c r="B11" s="8" t="n">
        <v>4500</v>
      </c>
      <c r="C11" s="6" t="inlineStr">
        <is>
          <t>Average first order or contract value. For subscriptions use first 12 months of billing.</t>
        </is>
      </c>
    </row>
    <row r="12" ht="30" customHeight="1">
      <c r="A12" s="4" t="inlineStr">
        <is>
          <t>Gross margin (%)</t>
        </is>
      </c>
      <c r="B12" s="9" t="n">
        <v>0.45</v>
      </c>
      <c r="C12" s="6" t="inlineStr">
        <is>
          <t>Gross margin after cost of delivery. Used to test whether the plan is actually profitable.</t>
        </is>
      </c>
    </row>
    <row r="13" ht="30" customHeight="1">
      <c r="A13" s="4" t="inlineStr">
        <is>
          <t>Annual marketing budget (RM)</t>
        </is>
      </c>
      <c r="B13" s="8" t="n">
        <v>240000</v>
      </c>
      <c r="C13" s="6" t="inlineStr">
        <is>
          <t>Total for the 12 months: media, content, tools and agency fees. Exclude salaries if you track them separately.</t>
        </is>
      </c>
    </row>
    <row r="14" ht="30" customHeight="1">
      <c r="A14" s="4" t="inlineStr">
        <is>
          <t>Website enquiry conversion rate (%)</t>
        </is>
      </c>
      <c r="B14" s="9" t="n">
        <v>0.025</v>
      </c>
      <c r="C14" s="6" t="inlineStr">
        <is>
          <t>Enquiries divided by sessions. 1.5% to 3% is a normal starting band for a Malaysian SME site.</t>
        </is>
      </c>
    </row>
    <row r="15" ht="30" customHeight="1">
      <c r="A15" s="4" t="inlineStr">
        <is>
          <t>Enquiry to customer close rate (%)</t>
        </is>
      </c>
      <c r="B15" s="9" t="n">
        <v>0.2</v>
      </c>
      <c r="C15" s="6" t="inlineStr">
        <is>
          <t>Of every 10 enquiries, how many buy. Ask your sales team, do not guess.</t>
        </is>
      </c>
    </row>
    <row r="16" ht="30" customHeight="1">
      <c r="A16" s="4" t="inlineStr">
        <is>
          <t>Target cost per enquiry (RM)</t>
        </is>
      </c>
      <c r="B16" s="8" t="n">
        <v>120</v>
      </c>
      <c r="C16" s="6" t="inlineStr">
        <is>
          <t>What you can afford to pay for one enquiry. The plan sheet uses this to forecast volume.</t>
        </is>
      </c>
    </row>
    <row r="19">
      <c r="A19" s="1" t="inlineStr">
        <is>
          <t>Derived figures (calculated, do not type over)</t>
        </is>
      </c>
    </row>
    <row r="20" ht="30" customHeight="1">
      <c r="A20" s="3" t="inlineStr">
        <is>
          <t>Derived figure</t>
        </is>
      </c>
      <c r="B20" s="3" t="inlineStr">
        <is>
          <t>Value</t>
        </is>
      </c>
      <c r="C20" s="3" t="inlineStr">
        <is>
          <t>Formula logic</t>
        </is>
      </c>
    </row>
    <row r="21" ht="28" customHeight="1">
      <c r="A21" s="4" t="inlineStr">
        <is>
          <t>Marketing-sourced revenue target (RM)</t>
        </is>
      </c>
      <c r="B21" s="10">
        <f>B9*B10</f>
        <v/>
      </c>
      <c r="C21" s="6" t="inlineStr">
        <is>
          <t>Revenue target multiplied by the share marketing must drive.</t>
        </is>
      </c>
    </row>
    <row r="22" ht="28" customHeight="1">
      <c r="A22" s="4" t="inlineStr">
        <is>
          <t>Customers needed from marketing</t>
        </is>
      </c>
      <c r="B22" s="11">
        <f>IF(B11=0,0,B21/B11)</f>
        <v/>
      </c>
      <c r="C22" s="6" t="inlineStr">
        <is>
          <t>Marketing-sourced revenue divided by average order value.</t>
        </is>
      </c>
    </row>
    <row r="23" ht="28" customHeight="1">
      <c r="A23" s="4" t="inlineStr">
        <is>
          <t>Enquiries needed</t>
        </is>
      </c>
      <c r="B23" s="11">
        <f>IF(B15=0,0,B22/B15)</f>
        <v/>
      </c>
      <c r="C23" s="6" t="inlineStr">
        <is>
          <t>Customers needed divided by the close rate.</t>
        </is>
      </c>
    </row>
    <row r="24" ht="28" customHeight="1">
      <c r="A24" s="4" t="inlineStr">
        <is>
          <t>Website sessions needed</t>
        </is>
      </c>
      <c r="B24" s="11">
        <f>IF(B14=0,0,B23/B14)</f>
        <v/>
      </c>
      <c r="C24" s="6" t="inlineStr">
        <is>
          <t>Enquiries needed divided by the site conversion rate.</t>
        </is>
      </c>
    </row>
    <row r="25" ht="28" customHeight="1">
      <c r="A25" s="4" t="inlineStr">
        <is>
          <t>Budget as a share of revenue target (%)</t>
        </is>
      </c>
      <c r="B25" s="12">
        <f>IF(B9=0,0,B13/B9)</f>
        <v/>
      </c>
      <c r="C25" s="6" t="inlineStr">
        <is>
          <t>A sanity check. Most Malaysian SMEs land between 4% and 10%.</t>
        </is>
      </c>
    </row>
    <row r="26" ht="28" customHeight="1">
      <c r="A26" s="4" t="inlineStr">
        <is>
          <t>Affordable cost per customer (RM)</t>
        </is>
      </c>
      <c r="B26" s="10">
        <f>IF(B22=0,0,B13/B22)</f>
        <v/>
      </c>
      <c r="C26" s="6" t="inlineStr">
        <is>
          <t>Budget divided by customers needed. Compare with margin per sale.</t>
        </is>
      </c>
    </row>
    <row r="27" ht="28" customHeight="1">
      <c r="A27" s="4" t="inlineStr">
        <is>
          <t>Gross profit per customer (RM)</t>
        </is>
      </c>
      <c r="B27" s="10">
        <f>B11*B12</f>
        <v/>
      </c>
      <c r="C27" s="6" t="inlineStr">
        <is>
          <t>Average order value multiplied by gross margin.</t>
        </is>
      </c>
    </row>
    <row r="28" ht="28" customHeight="1">
      <c r="A28" s="4" t="inlineStr">
        <is>
          <t>Plan is profitable on first order</t>
        </is>
      </c>
      <c r="B28" s="13">
        <f>IF(B27&gt;B26,"Yes","No, fix the plan")</f>
        <v/>
      </c>
      <c r="C28" s="6" t="inlineStr">
        <is>
          <t>Gross profit per customer must beat the cost of winning one.</t>
        </is>
      </c>
    </row>
    <row r="29" ht="28" customHeight="1">
      <c r="A29" s="4" t="inlineStr">
        <is>
          <t>Enquiries the budget buys at target cost</t>
        </is>
      </c>
      <c r="B29" s="11">
        <f>IF(B16=0,0,B13/B16)</f>
        <v/>
      </c>
      <c r="C29" s="6" t="inlineStr">
        <is>
          <t>Budget divided by target cost per enquiry.</t>
        </is>
      </c>
    </row>
    <row r="30" ht="28" customHeight="1">
      <c r="A30" s="4" t="inlineStr">
        <is>
          <t>Gap between enquiries needed and bought</t>
        </is>
      </c>
      <c r="B30" s="11">
        <f>B29-B23</f>
        <v/>
      </c>
      <c r="C30" s="6" t="inlineStr">
        <is>
          <t>Negative means the budget cannot reach the target at that cost per enquiry.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3"/>
  <sheetViews>
    <sheetView showGridLines="0" workbookViewId="0">
      <selection activeCell="A1" sqref="A1"/>
    </sheetView>
  </sheetViews>
  <sheetFormatPr baseColWidth="8" defaultRowHeight="15"/>
  <cols>
    <col width="14" customWidth="1" min="1" max="1"/>
    <col width="40" customWidth="1" min="2" max="2"/>
    <col width="18" customWidth="1" min="3" max="3"/>
    <col width="16" customWidth="1" min="4" max="4"/>
    <col width="14" customWidth="1" min="5" max="5"/>
    <col width="14" customWidth="1" min="6" max="6"/>
    <col width="18" customWidth="1" min="7" max="7"/>
    <col width="18" customWidth="1" min="8" max="8"/>
    <col width="16" customWidth="1" min="9" max="9"/>
    <col width="14" customWidth="1" min="10" max="10"/>
  </cols>
  <sheetData>
    <row r="1">
      <c r="A1" s="1" t="inlineStr">
        <is>
          <t>12-Month Marketing Plan</t>
        </is>
      </c>
    </row>
    <row r="2">
      <c r="A2" s="2" t="inlineStr">
        <is>
          <t>Type the monthly spend in column C only. Columns D to J calculate themselves.</t>
        </is>
      </c>
    </row>
    <row r="4" ht="30" customHeight="1">
      <c r="A4" s="3" t="inlineStr">
        <is>
          <t>Month</t>
        </is>
      </c>
      <c r="B4" s="3" t="inlineStr">
        <is>
          <t>Commercial focus</t>
        </is>
      </c>
      <c r="C4" s="3" t="inlineStr">
        <is>
          <t>Planned spend (RM)</t>
        </is>
      </c>
      <c r="D4" s="3" t="inlineStr">
        <is>
          <t>Share of annual budget</t>
        </is>
      </c>
      <c r="E4" s="3" t="inlineStr">
        <is>
          <t>Forecast enquiries</t>
        </is>
      </c>
      <c r="F4" s="3" t="inlineStr">
        <is>
          <t>Forecast customers</t>
        </is>
      </c>
      <c r="G4" s="3" t="inlineStr">
        <is>
          <t>Forecast revenue (RM)</t>
        </is>
      </c>
      <c r="H4" s="3" t="inlineStr">
        <is>
          <t>Forecast gross profit (RM)</t>
        </is>
      </c>
      <c r="I4" s="3" t="inlineStr">
        <is>
          <t>Cost per enquiry (RM)</t>
        </is>
      </c>
      <c r="J4" s="3" t="inlineStr">
        <is>
          <t>Return on spend</t>
        </is>
      </c>
    </row>
    <row r="5" ht="30" customHeight="1">
      <c r="A5" s="4" t="inlineStr">
        <is>
          <t>January</t>
        </is>
      </c>
      <c r="B5" s="6" t="inlineStr">
        <is>
          <t>New year demand capture, Thaipusam 22 Jan, CNY build-up begins</t>
        </is>
      </c>
      <c r="C5" s="14" t="n">
        <v>26000</v>
      </c>
      <c r="D5" s="15">
        <f>IF($C$17=0,0,C5/$C$17)</f>
        <v/>
      </c>
      <c r="E5" s="16">
        <f>IF(Parameters!$B$16=0,0,C5/Parameters!$B$16)</f>
        <v/>
      </c>
      <c r="F5" s="16">
        <f>E5*Parameters!$B$15</f>
        <v/>
      </c>
      <c r="G5" s="17">
        <f>F5*Parameters!$B$11</f>
        <v/>
      </c>
      <c r="H5" s="17">
        <f>G5*Parameters!$B$12</f>
        <v/>
      </c>
      <c r="I5" s="17">
        <f>IF(E5=0,0,C5/E5)</f>
        <v/>
      </c>
      <c r="J5" s="18">
        <f>IF(C5=0,0,G5/C5)</f>
        <v/>
      </c>
    </row>
    <row r="6" ht="30" customHeight="1">
      <c r="A6" s="4" t="inlineStr">
        <is>
          <t>February</t>
        </is>
      </c>
      <c r="B6" s="6" t="inlineStr">
        <is>
          <t>Chinese New Year 6 to 8 Feb, Ramadan begins 8 Feb (expected)</t>
        </is>
      </c>
      <c r="C6" s="14" t="n">
        <v>30000</v>
      </c>
      <c r="D6" s="15">
        <f>IF($C$17=0,0,C6/$C$17)</f>
        <v/>
      </c>
      <c r="E6" s="16">
        <f>IF(Parameters!$B$16=0,0,C6/Parameters!$B$16)</f>
        <v/>
      </c>
      <c r="F6" s="16">
        <f>E6*Parameters!$B$15</f>
        <v/>
      </c>
      <c r="G6" s="17">
        <f>F6*Parameters!$B$11</f>
        <v/>
      </c>
      <c r="H6" s="17">
        <f>G6*Parameters!$B$12</f>
        <v/>
      </c>
      <c r="I6" s="17">
        <f>IF(E6=0,0,C6/E6)</f>
        <v/>
      </c>
      <c r="J6" s="18">
        <f>IF(C6=0,0,G6/C6)</f>
        <v/>
      </c>
    </row>
    <row r="7" ht="30" customHeight="1">
      <c r="A7" s="4" t="inlineStr">
        <is>
          <t>March</t>
        </is>
      </c>
      <c r="B7" s="6" t="inlineStr">
        <is>
          <t>Raya Aidilfitri 10 to 11 Mar (expected), post-Raya recovery</t>
        </is>
      </c>
      <c r="C7" s="14" t="n">
        <v>28000</v>
      </c>
      <c r="D7" s="15">
        <f>IF($C$17=0,0,C7/$C$17)</f>
        <v/>
      </c>
      <c r="E7" s="16">
        <f>IF(Parameters!$B$16=0,0,C7/Parameters!$B$16)</f>
        <v/>
      </c>
      <c r="F7" s="16">
        <f>E7*Parameters!$B$15</f>
        <v/>
      </c>
      <c r="G7" s="17">
        <f>F7*Parameters!$B$11</f>
        <v/>
      </c>
      <c r="H7" s="17">
        <f>G7*Parameters!$B$12</f>
        <v/>
      </c>
      <c r="I7" s="17">
        <f>IF(E7=0,0,C7/E7)</f>
        <v/>
      </c>
      <c r="J7" s="18">
        <f>IF(C7=0,0,G7/C7)</f>
        <v/>
      </c>
    </row>
    <row r="8" ht="30" customHeight="1">
      <c r="A8" s="4" t="inlineStr">
        <is>
          <t>April</t>
        </is>
      </c>
      <c r="B8" s="6" t="inlineStr">
        <is>
          <t>Quiet month: fix tracking, publish content, rebuild audiences</t>
        </is>
      </c>
      <c r="C8" s="14" t="n">
        <v>14000</v>
      </c>
      <c r="D8" s="15">
        <f>IF($C$17=0,0,C8/$C$17)</f>
        <v/>
      </c>
      <c r="E8" s="16">
        <f>IF(Parameters!$B$16=0,0,C8/Parameters!$B$16)</f>
        <v/>
      </c>
      <c r="F8" s="16">
        <f>E8*Parameters!$B$15</f>
        <v/>
      </c>
      <c r="G8" s="17">
        <f>F8*Parameters!$B$11</f>
        <v/>
      </c>
      <c r="H8" s="17">
        <f>G8*Parameters!$B$12</f>
        <v/>
      </c>
      <c r="I8" s="17">
        <f>IF(E8=0,0,C8/E8)</f>
        <v/>
      </c>
      <c r="J8" s="18">
        <f>IF(C8=0,0,G8/C8)</f>
        <v/>
      </c>
    </row>
    <row r="9" ht="30" customHeight="1">
      <c r="A9" s="4" t="inlineStr">
        <is>
          <t>May</t>
        </is>
      </c>
      <c r="B9" s="6" t="inlineStr">
        <is>
          <t>Labour Day, Hari Raya Haji 17 May (expected), Wesak 20 May</t>
        </is>
      </c>
      <c r="C9" s="14" t="n">
        <v>16000</v>
      </c>
      <c r="D9" s="15">
        <f>IF($C$17=0,0,C9/$C$17)</f>
        <v/>
      </c>
      <c r="E9" s="16">
        <f>IF(Parameters!$B$16=0,0,C9/Parameters!$B$16)</f>
        <v/>
      </c>
      <c r="F9" s="16">
        <f>E9*Parameters!$B$15</f>
        <v/>
      </c>
      <c r="G9" s="17">
        <f>F9*Parameters!$B$11</f>
        <v/>
      </c>
      <c r="H9" s="17">
        <f>G9*Parameters!$B$12</f>
        <v/>
      </c>
      <c r="I9" s="17">
        <f>IF(E9=0,0,C9/E9)</f>
        <v/>
      </c>
      <c r="J9" s="18">
        <f>IF(C9=0,0,G9/C9)</f>
        <v/>
      </c>
    </row>
    <row r="10" ht="30" customHeight="1">
      <c r="A10" s="4" t="inlineStr">
        <is>
          <t>June</t>
        </is>
      </c>
      <c r="B10" s="6" t="inlineStr">
        <is>
          <t>Mid-year review, school holidays, B2B budget conversations</t>
        </is>
      </c>
      <c r="C10" s="14" t="n">
        <v>18000</v>
      </c>
      <c r="D10" s="15">
        <f>IF($C$17=0,0,C10/$C$17)</f>
        <v/>
      </c>
      <c r="E10" s="16">
        <f>IF(Parameters!$B$16=0,0,C10/Parameters!$B$16)</f>
        <v/>
      </c>
      <c r="F10" s="16">
        <f>E10*Parameters!$B$15</f>
        <v/>
      </c>
      <c r="G10" s="17">
        <f>F10*Parameters!$B$11</f>
        <v/>
      </c>
      <c r="H10" s="17">
        <f>G10*Parameters!$B$12</f>
        <v/>
      </c>
      <c r="I10" s="17">
        <f>IF(E10=0,0,C10/E10)</f>
        <v/>
      </c>
      <c r="J10" s="18">
        <f>IF(C10=0,0,G10/C10)</f>
        <v/>
      </c>
    </row>
    <row r="11" ht="30" customHeight="1">
      <c r="A11" s="4" t="inlineStr">
        <is>
          <t>July</t>
        </is>
      </c>
      <c r="B11" s="6" t="inlineStr">
        <is>
          <t>Always-on demand, prepare Merdeka creative</t>
        </is>
      </c>
      <c r="C11" s="14" t="n">
        <v>16000</v>
      </c>
      <c r="D11" s="15">
        <f>IF($C$17=0,0,C11/$C$17)</f>
        <v/>
      </c>
      <c r="E11" s="16">
        <f>IF(Parameters!$B$16=0,0,C11/Parameters!$B$16)</f>
        <v/>
      </c>
      <c r="F11" s="16">
        <f>E11*Parameters!$B$15</f>
        <v/>
      </c>
      <c r="G11" s="17">
        <f>F11*Parameters!$B$11</f>
        <v/>
      </c>
      <c r="H11" s="17">
        <f>G11*Parameters!$B$12</f>
        <v/>
      </c>
      <c r="I11" s="17">
        <f>IF(E11=0,0,C11/E11)</f>
        <v/>
      </c>
      <c r="J11" s="18">
        <f>IF(C11=0,0,G11/C11)</f>
        <v/>
      </c>
    </row>
    <row r="12" ht="30" customHeight="1">
      <c r="A12" s="4" t="inlineStr">
        <is>
          <t>August</t>
        </is>
      </c>
      <c r="B12" s="6" t="inlineStr">
        <is>
          <t>Merdeka build-up to 31 Aug, patriotic campaign window</t>
        </is>
      </c>
      <c r="C12" s="14" t="n">
        <v>22000</v>
      </c>
      <c r="D12" s="15">
        <f>IF($C$17=0,0,C12/$C$17)</f>
        <v/>
      </c>
      <c r="E12" s="16">
        <f>IF(Parameters!$B$16=0,0,C12/Parameters!$B$16)</f>
        <v/>
      </c>
      <c r="F12" s="16">
        <f>E12*Parameters!$B$15</f>
        <v/>
      </c>
      <c r="G12" s="17">
        <f>F12*Parameters!$B$11</f>
        <v/>
      </c>
      <c r="H12" s="17">
        <f>G12*Parameters!$B$12</f>
        <v/>
      </c>
      <c r="I12" s="17">
        <f>IF(E12=0,0,C12/E12)</f>
        <v/>
      </c>
      <c r="J12" s="18">
        <f>IF(C12=0,0,G12/C12)</f>
        <v/>
      </c>
    </row>
    <row r="13" ht="30" customHeight="1">
      <c r="A13" s="4" t="inlineStr">
        <is>
          <t>September</t>
        </is>
      </c>
      <c r="B13" s="6" t="inlineStr">
        <is>
          <t>Malaysia Day 16 Sep, 9.9 sale, Q4 planning</t>
        </is>
      </c>
      <c r="C13" s="14" t="n">
        <v>20000</v>
      </c>
      <c r="D13" s="15">
        <f>IF($C$17=0,0,C13/$C$17)</f>
        <v/>
      </c>
      <c r="E13" s="16">
        <f>IF(Parameters!$B$16=0,0,C13/Parameters!$B$16)</f>
        <v/>
      </c>
      <c r="F13" s="16">
        <f>E13*Parameters!$B$15</f>
        <v/>
      </c>
      <c r="G13" s="17">
        <f>F13*Parameters!$B$11</f>
        <v/>
      </c>
      <c r="H13" s="17">
        <f>G13*Parameters!$B$12</f>
        <v/>
      </c>
      <c r="I13" s="17">
        <f>IF(E13=0,0,C13/E13)</f>
        <v/>
      </c>
      <c r="J13" s="18">
        <f>IF(C13=0,0,G13/C13)</f>
        <v/>
      </c>
    </row>
    <row r="14" ht="30" customHeight="1">
      <c r="A14" s="4" t="inlineStr">
        <is>
          <t>October</t>
        </is>
      </c>
      <c r="B14" s="6" t="inlineStr">
        <is>
          <t>10.10 sale, Deepavali 28 Oct, year-end pipeline push</t>
        </is>
      </c>
      <c r="C14" s="14" t="n">
        <v>22000</v>
      </c>
      <c r="D14" s="15">
        <f>IF($C$17=0,0,C14/$C$17)</f>
        <v/>
      </c>
      <c r="E14" s="16">
        <f>IF(Parameters!$B$16=0,0,C14/Parameters!$B$16)</f>
        <v/>
      </c>
      <c r="F14" s="16">
        <f>E14*Parameters!$B$15</f>
        <v/>
      </c>
      <c r="G14" s="17">
        <f>F14*Parameters!$B$11</f>
        <v/>
      </c>
      <c r="H14" s="17">
        <f>G14*Parameters!$B$12</f>
        <v/>
      </c>
      <c r="I14" s="17">
        <f>IF(E14=0,0,C14/E14)</f>
        <v/>
      </c>
      <c r="J14" s="18">
        <f>IF(C14=0,0,G14/C14)</f>
        <v/>
      </c>
    </row>
    <row r="15" ht="30" customHeight="1">
      <c r="A15" s="4" t="inlineStr">
        <is>
          <t>November</t>
        </is>
      </c>
      <c r="B15" s="6" t="inlineStr">
        <is>
          <t>11.11 sale, the single biggest ecommerce day of the year</t>
        </is>
      </c>
      <c r="C15" s="14" t="n">
        <v>16000</v>
      </c>
      <c r="D15" s="15">
        <f>IF($C$17=0,0,C15/$C$17)</f>
        <v/>
      </c>
      <c r="E15" s="16">
        <f>IF(Parameters!$B$16=0,0,C15/Parameters!$B$16)</f>
        <v/>
      </c>
      <c r="F15" s="16">
        <f>E15*Parameters!$B$15</f>
        <v/>
      </c>
      <c r="G15" s="17">
        <f>F15*Parameters!$B$11</f>
        <v/>
      </c>
      <c r="H15" s="17">
        <f>G15*Parameters!$B$12</f>
        <v/>
      </c>
      <c r="I15" s="17">
        <f>IF(E15=0,0,C15/E15)</f>
        <v/>
      </c>
      <c r="J15" s="18">
        <f>IF(C15=0,0,G15/C15)</f>
        <v/>
      </c>
    </row>
    <row r="16" ht="30" customHeight="1">
      <c r="A16" s="4" t="inlineStr">
        <is>
          <t>December</t>
        </is>
      </c>
      <c r="B16" s="6" t="inlineStr">
        <is>
          <t>12.12 sale, year-end close, next-year planning</t>
        </is>
      </c>
      <c r="C16" s="14" t="n">
        <v>12000</v>
      </c>
      <c r="D16" s="15">
        <f>IF($C$17=0,0,C16/$C$17)</f>
        <v/>
      </c>
      <c r="E16" s="16">
        <f>IF(Parameters!$B$16=0,0,C16/Parameters!$B$16)</f>
        <v/>
      </c>
      <c r="F16" s="16">
        <f>E16*Parameters!$B$15</f>
        <v/>
      </c>
      <c r="G16" s="17">
        <f>F16*Parameters!$B$11</f>
        <v/>
      </c>
      <c r="H16" s="17">
        <f>G16*Parameters!$B$12</f>
        <v/>
      </c>
      <c r="I16" s="17">
        <f>IF(E16=0,0,C16/E16)</f>
        <v/>
      </c>
      <c r="J16" s="18">
        <f>IF(C16=0,0,G16/C16)</f>
        <v/>
      </c>
    </row>
    <row r="17">
      <c r="A17" s="19" t="inlineStr">
        <is>
          <t>TOTAL</t>
        </is>
      </c>
      <c r="B17" s="19" t="inlineStr">
        <is>
          <t>Full plan year</t>
        </is>
      </c>
      <c r="C17" s="20">
        <f>SUM(C5:C16)</f>
        <v/>
      </c>
      <c r="D17" s="21">
        <f>IF($C$17=0,0,SUM(D5:D16))</f>
        <v/>
      </c>
      <c r="E17" s="22">
        <f>SUM(E5:E16)</f>
        <v/>
      </c>
      <c r="F17" s="22">
        <f>SUM(F5:F16)</f>
        <v/>
      </c>
      <c r="G17" s="20">
        <f>SUM(G5:G16)</f>
        <v/>
      </c>
      <c r="H17" s="20">
        <f>SUM(H5:H16)</f>
        <v/>
      </c>
      <c r="I17" s="20">
        <f>IF(E17=0,0,C17/E17)</f>
        <v/>
      </c>
      <c r="J17" s="23">
        <f>IF(C17=0,0,G17/C17)</f>
        <v/>
      </c>
    </row>
    <row r="19">
      <c r="A19" s="1" t="inlineStr">
        <is>
          <t>Checks</t>
        </is>
      </c>
    </row>
    <row r="20">
      <c r="A20" s="24" t="inlineStr">
        <is>
          <t>Budget allocated vs Parameters budget (RM)</t>
        </is>
      </c>
      <c r="C20" s="25">
        <f>C17-Parameters!$B$13</f>
        <v/>
      </c>
      <c r="D20" s="26" t="inlineStr">
        <is>
          <t>Must be 0. Positive means you have over-allocated the year.</t>
        </is>
      </c>
    </row>
    <row r="21">
      <c r="A21" s="24" t="inlineStr">
        <is>
          <t>Allocation status</t>
        </is>
      </c>
      <c r="C21" s="13">
        <f>IF(ABS(C17-Parameters!$B$13)&lt;1,"Balanced","Adjust monthly spend")</f>
        <v/>
      </c>
      <c r="D21" s="26" t="inlineStr">
        <is>
          <t>Reads from the cell above.</t>
        </is>
      </c>
    </row>
    <row r="22">
      <c r="A22" s="24" t="inlineStr">
        <is>
          <t>Forecast revenue vs marketing-sourced target (RM)</t>
        </is>
      </c>
      <c r="C22" s="25">
        <f>G17-Parameters!$B$21</f>
        <v/>
      </c>
      <c r="D22" s="26" t="inlineStr">
        <is>
          <t>Negative means the plan does not reach the target. Raise budget, cut cost per enquiry or improve close rate.</t>
        </is>
      </c>
    </row>
    <row r="23">
      <c r="A23" s="24" t="inlineStr">
        <is>
          <t>Forecast enquiries vs enquiries needed</t>
        </is>
      </c>
      <c r="C23" s="11">
        <f>E17-Parameters!$B$23</f>
        <v/>
      </c>
      <c r="D23" s="26" t="inlineStr">
        <is>
          <t>The same test in enquiry terms.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0"/>
  <sheetViews>
    <sheetView showGridLines="0" workbookViewId="0">
      <selection activeCell="A1" sqref="A1"/>
    </sheetView>
  </sheetViews>
  <sheetFormatPr baseColWidth="8" defaultRowHeight="15"/>
  <cols>
    <col width="34" customWidth="1" min="1" max="1"/>
    <col width="15" customWidth="1" min="2" max="2"/>
    <col width="16" customWidth="1" min="3" max="3"/>
    <col width="20" customWidth="1" min="4" max="4"/>
    <col width="15" customWidth="1" min="5" max="5"/>
    <col width="15" customWidth="1" min="6" max="6"/>
    <col width="56" customWidth="1" min="7" max="7"/>
  </cols>
  <sheetData>
    <row r="1">
      <c r="A1" s="1" t="inlineStr">
        <is>
          <t>Channel Budget Split</t>
        </is>
      </c>
    </row>
    <row r="2">
      <c r="A2" s="2" t="inlineStr">
        <is>
          <t>Type the share in column B and the expected cost per enquiry in column D. Shares must total 100%.</t>
        </is>
      </c>
    </row>
    <row r="4" ht="30" customHeight="1">
      <c r="A4" s="3" t="inlineStr">
        <is>
          <t>Channel</t>
        </is>
      </c>
      <c r="B4" s="3" t="inlineStr">
        <is>
          <t>Share of budget</t>
        </is>
      </c>
      <c r="C4" s="3" t="inlineStr">
        <is>
          <t>Budget (RM)</t>
        </is>
      </c>
      <c r="D4" s="3" t="inlineStr">
        <is>
          <t>Expected cost per enquiry (RM)</t>
        </is>
      </c>
      <c r="E4" s="3" t="inlineStr">
        <is>
          <t>Forecast enquiries</t>
        </is>
      </c>
      <c r="F4" s="3" t="inlineStr">
        <is>
          <t>Share of enquiries</t>
        </is>
      </c>
      <c r="G4" s="3" t="inlineStr">
        <is>
          <t>What this line buys</t>
        </is>
      </c>
    </row>
    <row r="5" ht="32" customHeight="1">
      <c r="A5" s="4" t="inlineStr">
        <is>
          <t>Google Search Ads</t>
        </is>
      </c>
      <c r="B5" s="9" t="n">
        <v>0.22</v>
      </c>
      <c r="C5" s="17">
        <f>B5*Parameters!$B$13</f>
        <v/>
      </c>
      <c r="D5" s="14" t="n">
        <v>110</v>
      </c>
      <c r="E5" s="16">
        <f>IF(D5=0,0,C5/D5)</f>
        <v/>
      </c>
      <c r="F5" s="15">
        <f>IF($E$16=0,0,E5/$E$16)</f>
        <v/>
      </c>
      <c r="G5" s="6" t="inlineStr">
        <is>
          <t>Demand that already exists. The fastest line to switch on and the fastest to stop working when you pause it.</t>
        </is>
      </c>
    </row>
    <row r="6" ht="32" customHeight="1">
      <c r="A6" s="4" t="inlineStr">
        <is>
          <t>SEO and technical work</t>
        </is>
      </c>
      <c r="B6" s="9" t="n">
        <v>0.14</v>
      </c>
      <c r="C6" s="17">
        <f>B6*Parameters!$B$13</f>
        <v/>
      </c>
      <c r="D6" s="14" t="n">
        <v>70</v>
      </c>
      <c r="E6" s="16">
        <f>IF(D6=0,0,C6/D6)</f>
        <v/>
      </c>
      <c r="F6" s="15">
        <f>IF($E$16=0,0,E6/$E$16)</f>
        <v/>
      </c>
      <c r="G6" s="6" t="inlineStr">
        <is>
          <t>Compounding search visibility. Costs are agency or in-house time, not media.</t>
        </is>
      </c>
    </row>
    <row r="7" ht="32" customHeight="1">
      <c r="A7" s="4" t="inlineStr">
        <is>
          <t>Content production</t>
        </is>
      </c>
      <c r="B7" s="9" t="n">
        <v>0.1</v>
      </c>
      <c r="C7" s="17">
        <f>B7*Parameters!$B$13</f>
        <v/>
      </c>
      <c r="D7" s="14" t="n">
        <v>85</v>
      </c>
      <c r="E7" s="16">
        <f>IF(D7=0,0,C7/D7)</f>
        <v/>
      </c>
      <c r="F7" s="15">
        <f>IF($E$16=0,0,E7/$E$16)</f>
        <v/>
      </c>
      <c r="G7" s="6" t="inlineStr">
        <is>
          <t>The pages and videos every other channel points at. Budget per piece, not per month.</t>
        </is>
      </c>
    </row>
    <row r="8" ht="32" customHeight="1">
      <c r="A8" s="4" t="inlineStr">
        <is>
          <t>Meta Ads (Facebook and Instagram)</t>
        </is>
      </c>
      <c r="B8" s="9" t="n">
        <v>0.16</v>
      </c>
      <c r="C8" s="17">
        <f>B8*Parameters!$B$13</f>
        <v/>
      </c>
      <c r="D8" s="14" t="n">
        <v>130</v>
      </c>
      <c r="E8" s="16">
        <f>IF(D8=0,0,C8/D8)</f>
        <v/>
      </c>
      <c r="F8" s="15">
        <f>IF($E$16=0,0,E8/$E$16)</f>
        <v/>
      </c>
      <c r="G8" s="6" t="inlineStr">
        <is>
          <t>Reach and retargeting. Facebook still has the widest adult reach in Malaysia.</t>
        </is>
      </c>
    </row>
    <row r="9" ht="32" customHeight="1">
      <c r="A9" s="4" t="inlineStr">
        <is>
          <t>TikTok Ads and creator content</t>
        </is>
      </c>
      <c r="B9" s="9" t="n">
        <v>0.12</v>
      </c>
      <c r="C9" s="17">
        <f>B9*Parameters!$B$13</f>
        <v/>
      </c>
      <c r="D9" s="14" t="n">
        <v>150</v>
      </c>
      <c r="E9" s="16">
        <f>IF(D9=0,0,C9/D9)</f>
        <v/>
      </c>
      <c r="F9" s="15">
        <f>IF($E$16=0,0,E9/$E$16)</f>
        <v/>
      </c>
      <c r="G9" s="6" t="inlineStr">
        <is>
          <t>Discovery and younger audiences. Needs native video, not repurposed banners.</t>
        </is>
      </c>
    </row>
    <row r="10" ht="32" customHeight="1">
      <c r="A10" s="4" t="inlineStr">
        <is>
          <t>Google Business Profile and local SEO</t>
        </is>
      </c>
      <c r="B10" s="9" t="n">
        <v>0.04</v>
      </c>
      <c r="C10" s="17">
        <f>B10*Parameters!$B$13</f>
        <v/>
      </c>
      <c r="D10" s="14" t="n">
        <v>45</v>
      </c>
      <c r="E10" s="16">
        <f>IF(D10=0,0,C10/D10)</f>
        <v/>
      </c>
      <c r="F10" s="15">
        <f>IF($E$16=0,0,E10/$E$16)</f>
        <v/>
      </c>
      <c r="G10" s="6" t="inlineStr">
        <is>
          <t>Map pack and calls. The cheapest enquiries most Malaysian SMEs will ever buy.</t>
        </is>
      </c>
    </row>
    <row r="11" ht="32" customHeight="1">
      <c r="A11" s="4" t="inlineStr">
        <is>
          <t>WhatsApp Business and CRM</t>
        </is>
      </c>
      <c r="B11" s="9" t="n">
        <v>0.05</v>
      </c>
      <c r="C11" s="17">
        <f>B11*Parameters!$B$13</f>
        <v/>
      </c>
      <c r="D11" s="14" t="n">
        <v>35</v>
      </c>
      <c r="E11" s="16">
        <f>IF(D11=0,0,C11/D11)</f>
        <v/>
      </c>
      <c r="F11" s="15">
        <f>IF($E$16=0,0,E11/$E$16)</f>
        <v/>
      </c>
      <c r="G11" s="6" t="inlineStr">
        <is>
          <t>Where Malaysian enquiries actually get closed. Cheap per enquiry, limited in volume.</t>
        </is>
      </c>
    </row>
    <row r="12" ht="32" customHeight="1">
      <c r="A12" s="4" t="inlineStr">
        <is>
          <t>Email and database marketing</t>
        </is>
      </c>
      <c r="B12" s="9" t="n">
        <v>0.04</v>
      </c>
      <c r="C12" s="17">
        <f>B12*Parameters!$B$13</f>
        <v/>
      </c>
      <c r="D12" s="14" t="n">
        <v>40</v>
      </c>
      <c r="E12" s="16">
        <f>IF(D12=0,0,C12/D12)</f>
        <v/>
      </c>
      <c r="F12" s="15">
        <f>IF($E$16=0,0,E12/$E$16)</f>
        <v/>
      </c>
      <c r="G12" s="6" t="inlineStr">
        <is>
          <t>Repeat purchase and reactivation. Only works if the list is real.</t>
        </is>
      </c>
    </row>
    <row r="13" ht="32" customHeight="1">
      <c r="A13" s="4" t="inlineStr">
        <is>
          <t>Creative and production</t>
        </is>
      </c>
      <c r="B13" s="9" t="n">
        <v>0.07000000000000001</v>
      </c>
      <c r="C13" s="17">
        <f>B13*Parameters!$B$13</f>
        <v/>
      </c>
      <c r="D13" s="14" t="n">
        <v>0</v>
      </c>
      <c r="E13" s="16">
        <f>IF(D13=0,0,C13/D13)</f>
        <v/>
      </c>
      <c r="F13" s="15">
        <f>IF($E$16=0,0,E13/$E$16)</f>
        <v/>
      </c>
      <c r="G13" s="6" t="inlineStr">
        <is>
          <t>Shoots, design, editing. No direct enquiries, so leave cost per enquiry at 0.</t>
        </is>
      </c>
    </row>
    <row r="14" ht="32" customHeight="1">
      <c r="A14" s="4" t="inlineStr">
        <is>
          <t>Tools, tracking and reporting</t>
        </is>
      </c>
      <c r="B14" s="9" t="n">
        <v>0.03</v>
      </c>
      <c r="C14" s="17">
        <f>B14*Parameters!$B$13</f>
        <v/>
      </c>
      <c r="D14" s="14" t="n">
        <v>0</v>
      </c>
      <c r="E14" s="16">
        <f>IF(D14=0,0,C14/D14)</f>
        <v/>
      </c>
      <c r="F14" s="15">
        <f>IF($E$16=0,0,E14/$E$16)</f>
        <v/>
      </c>
      <c r="G14" s="6" t="inlineStr">
        <is>
          <t>Analytics, call tracking, rank tracking, dashboards.</t>
        </is>
      </c>
    </row>
    <row r="15" ht="32" customHeight="1">
      <c r="A15" s="4" t="inlineStr">
        <is>
          <t>Test and reserve</t>
        </is>
      </c>
      <c r="B15" s="9" t="n">
        <v>0.03</v>
      </c>
      <c r="C15" s="17">
        <f>B15*Parameters!$B$13</f>
        <v/>
      </c>
      <c r="D15" s="14" t="n">
        <v>140</v>
      </c>
      <c r="E15" s="16">
        <f>IF(D15=0,0,C15/D15)</f>
        <v/>
      </c>
      <c r="F15" s="15">
        <f>IF($E$16=0,0,E15/$E$16)</f>
        <v/>
      </c>
      <c r="G15" s="6" t="inlineStr">
        <is>
          <t>Hold this back. Something will change by the second quarter.</t>
        </is>
      </c>
    </row>
    <row r="16">
      <c r="A16" s="19" t="inlineStr">
        <is>
          <t>TOTAL</t>
        </is>
      </c>
      <c r="B16" s="21">
        <f>SUM(B5:B15)</f>
        <v/>
      </c>
      <c r="C16" s="20">
        <f>SUM(C5:C15)</f>
        <v/>
      </c>
      <c r="D16" s="20">
        <f>IF(E16=0,0,C16/E16)</f>
        <v/>
      </c>
      <c r="E16" s="22">
        <f>SUM(E5:E15)</f>
        <v/>
      </c>
      <c r="F16" s="21">
        <f>IF(E16=0,0,SUM(F5:F15))</f>
        <v/>
      </c>
      <c r="G16" s="19">
        <f>IF(ABS(B16-1)&lt;0.0001,"Shares total 100%, good","Shares do not total 100%, fix column B")</f>
        <v/>
      </c>
    </row>
    <row r="18">
      <c r="A18" s="24" t="inlineStr">
        <is>
          <t>Blended cost per enquiry across paid and organic lines (RM)</t>
        </is>
      </c>
      <c r="C18" s="25">
        <f>IF(E16=0,0,C16/E16)</f>
        <v/>
      </c>
    </row>
    <row r="19">
      <c r="A19" s="24" t="inlineStr">
        <is>
          <t>Difference against target cost per enquiry (RM)</t>
        </is>
      </c>
      <c r="C19" s="25">
        <f>C18-Parameters!$B$16</f>
        <v/>
      </c>
    </row>
    <row r="20">
      <c r="A20" s="24" t="inlineStr">
        <is>
          <t>Verdict</t>
        </is>
      </c>
      <c r="C20" s="13">
        <f>IF(C19&lt;=0,"Mix meets the target cost","Mix is too expensive, shift budget to cheaper lines")</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28"/>
  <sheetViews>
    <sheetView showGridLines="0" workbookViewId="0">
      <selection activeCell="A1" sqref="A1"/>
    </sheetView>
  </sheetViews>
  <sheetFormatPr baseColWidth="8" defaultRowHeight="15"/>
  <cols>
    <col width="34" customWidth="1" min="1" max="1"/>
    <col width="14" customWidth="1" min="2" max="2"/>
    <col width="14" customWidth="1" min="3" max="3"/>
    <col width="16" customWidth="1" min="4" max="4"/>
    <col width="13" customWidth="1" min="5" max="5"/>
    <col width="14" customWidth="1" min="6" max="6"/>
    <col width="14" customWidth="1" min="7" max="7"/>
    <col width="14" customWidth="1" min="8" max="8"/>
    <col width="34" customWidth="1" min="9" max="9"/>
    <col width="14" customWidth="1" min="10" max="10"/>
  </cols>
  <sheetData>
    <row r="1">
      <c r="A1" s="1" t="inlineStr">
        <is>
          <t>Campaign Calendar: Malaysian Commercial Dates 2027</t>
        </is>
      </c>
    </row>
    <row r="2" ht="30" customHeight="1">
      <c r="A2" s="27" t="inlineStr">
        <is>
          <t>Type the lead time in weeks in column E. The brief, creative and live dates calculate backwards from the event date. Dates marked Expected depend on moon sighting or official gazetting and must be confirmed.</t>
        </is>
      </c>
    </row>
    <row r="4" ht="30" customHeight="1">
      <c r="A4" s="3" t="inlineStr">
        <is>
          <t>Event or sale</t>
        </is>
      </c>
      <c r="B4" s="3" t="inlineStr">
        <is>
          <t>Event date</t>
        </is>
      </c>
      <c r="C4" s="3" t="inlineStr">
        <is>
          <t>Date status</t>
        </is>
      </c>
      <c r="D4" s="3" t="inlineStr">
        <is>
          <t>Type</t>
        </is>
      </c>
      <c r="E4" s="3" t="inlineStr">
        <is>
          <t>Lead time (weeks)</t>
        </is>
      </c>
      <c r="F4" s="3" t="inlineStr">
        <is>
          <t>Brief due</t>
        </is>
      </c>
      <c r="G4" s="3" t="inlineStr">
        <is>
          <t>Creative locked</t>
        </is>
      </c>
      <c r="H4" s="3" t="inlineStr">
        <is>
          <t>Campaign live</t>
        </is>
      </c>
      <c r="I4" s="3" t="inlineStr">
        <is>
          <t>Primary channels</t>
        </is>
      </c>
      <c r="J4" s="3" t="inlineStr">
        <is>
          <t>Budget (RM)</t>
        </is>
      </c>
    </row>
    <row r="5" ht="26" customHeight="1">
      <c r="A5" s="4" t="inlineStr">
        <is>
          <t>Thaipusam</t>
        </is>
      </c>
      <c r="B5" s="28" t="n">
        <v>46409</v>
      </c>
      <c r="C5" s="29" t="inlineStr">
        <is>
          <t>Confirmed</t>
        </is>
      </c>
      <c r="D5" s="29" t="inlineStr">
        <is>
          <t>Cultural</t>
        </is>
      </c>
      <c r="E5" s="5" t="n">
        <v>4</v>
      </c>
      <c r="F5" s="30">
        <f>B5-(E5*7)</f>
        <v/>
      </c>
      <c r="G5" s="30">
        <f>B5-(E5*7)+ROUND(E5*7*0.6,0)</f>
        <v/>
      </c>
      <c r="H5" s="30">
        <f>B5-MIN(14,E5*7)</f>
        <v/>
      </c>
      <c r="I5" s="6" t="inlineStr">
        <is>
          <t>Local SEO, Meta</t>
        </is>
      </c>
      <c r="J5" s="14" t="n">
        <v>2000</v>
      </c>
    </row>
    <row r="6" ht="26" customHeight="1">
      <c r="A6" s="4" t="inlineStr">
        <is>
          <t>Chinese New Year</t>
        </is>
      </c>
      <c r="B6" s="28" t="n">
        <v>46424</v>
      </c>
      <c r="C6" s="29" t="inlineStr">
        <is>
          <t>Confirmed</t>
        </is>
      </c>
      <c r="D6" s="29" t="inlineStr">
        <is>
          <t>Tentpole</t>
        </is>
      </c>
      <c r="E6" s="5" t="n">
        <v>8</v>
      </c>
      <c r="F6" s="30">
        <f>B6-(E6*7)</f>
        <v/>
      </c>
      <c r="G6" s="30">
        <f>B6-(E6*7)+ROUND(E6*7*0.6,0)</f>
        <v/>
      </c>
      <c r="H6" s="30">
        <f>B6-MIN(14,E6*7)</f>
        <v/>
      </c>
      <c r="I6" s="6" t="inlineStr">
        <is>
          <t>Google Search, Meta, TikTok</t>
        </is>
      </c>
      <c r="J6" s="14" t="n">
        <v>18000</v>
      </c>
    </row>
    <row r="7" ht="26" customHeight="1">
      <c r="A7" s="4" t="inlineStr">
        <is>
          <t>Ramadan begins</t>
        </is>
      </c>
      <c r="B7" s="28" t="n">
        <v>46426</v>
      </c>
      <c r="C7" s="29" t="inlineStr">
        <is>
          <t>Expected</t>
        </is>
      </c>
      <c r="D7" s="29" t="inlineStr">
        <is>
          <t>Season</t>
        </is>
      </c>
      <c r="E7" s="5" t="n">
        <v>8</v>
      </c>
      <c r="F7" s="30">
        <f>B7-(E7*7)</f>
        <v/>
      </c>
      <c r="G7" s="30">
        <f>B7-(E7*7)+ROUND(E7*7*0.6,0)</f>
        <v/>
      </c>
      <c r="H7" s="30">
        <f>B7-MIN(14,E7*7)</f>
        <v/>
      </c>
      <c r="I7" s="6" t="inlineStr">
        <is>
          <t>Meta, TikTok, Email</t>
        </is>
      </c>
      <c r="J7" s="14" t="n">
        <v>9000</v>
      </c>
    </row>
    <row r="8" ht="26" customHeight="1">
      <c r="A8" s="4" t="inlineStr">
        <is>
          <t>Hari Raya Aidilfitri</t>
        </is>
      </c>
      <c r="B8" s="28" t="n">
        <v>46456</v>
      </c>
      <c r="C8" s="29" t="inlineStr">
        <is>
          <t>Expected</t>
        </is>
      </c>
      <c r="D8" s="29" t="inlineStr">
        <is>
          <t>Tentpole</t>
        </is>
      </c>
      <c r="E8" s="5" t="n">
        <v>10</v>
      </c>
      <c r="F8" s="30">
        <f>B8-(E8*7)</f>
        <v/>
      </c>
      <c r="G8" s="30">
        <f>B8-(E8*7)+ROUND(E8*7*0.6,0)</f>
        <v/>
      </c>
      <c r="H8" s="30">
        <f>B8-MIN(14,E8*7)</f>
        <v/>
      </c>
      <c r="I8" s="6" t="inlineStr">
        <is>
          <t>Google Search, Meta, TikTok</t>
        </is>
      </c>
      <c r="J8" s="14" t="n">
        <v>20000</v>
      </c>
    </row>
    <row r="9" ht="26" customHeight="1">
      <c r="A9" s="4" t="inlineStr">
        <is>
          <t>Post-Raya recovery window</t>
        </is>
      </c>
      <c r="B9" s="28" t="n">
        <v>46468</v>
      </c>
      <c r="C9" s="29" t="inlineStr">
        <is>
          <t>Confirmed</t>
        </is>
      </c>
      <c r="D9" s="29" t="inlineStr">
        <is>
          <t>Tactical</t>
        </is>
      </c>
      <c r="E9" s="5" t="n">
        <v>2</v>
      </c>
      <c r="F9" s="30">
        <f>B9-(E9*7)</f>
        <v/>
      </c>
      <c r="G9" s="30">
        <f>B9-(E9*7)+ROUND(E9*7*0.6,0)</f>
        <v/>
      </c>
      <c r="H9" s="30">
        <f>B9-MIN(14,E9*7)</f>
        <v/>
      </c>
      <c r="I9" s="6" t="inlineStr">
        <is>
          <t>Google Search, Email</t>
        </is>
      </c>
      <c r="J9" s="14" t="n">
        <v>4000</v>
      </c>
    </row>
    <row r="10" ht="26" customHeight="1">
      <c r="A10" s="4" t="inlineStr">
        <is>
          <t>Labour Day</t>
        </is>
      </c>
      <c r="B10" s="28" t="n">
        <v>46508</v>
      </c>
      <c r="C10" s="29" t="inlineStr">
        <is>
          <t>Confirmed</t>
        </is>
      </c>
      <c r="D10" s="29" t="inlineStr">
        <is>
          <t>Tactical</t>
        </is>
      </c>
      <c r="E10" s="5" t="n">
        <v>3</v>
      </c>
      <c r="F10" s="30">
        <f>B10-(E10*7)</f>
        <v/>
      </c>
      <c r="G10" s="30">
        <f>B10-(E10*7)+ROUND(E10*7*0.6,0)</f>
        <v/>
      </c>
      <c r="H10" s="30">
        <f>B10-MIN(14,E10*7)</f>
        <v/>
      </c>
      <c r="I10" s="6" t="inlineStr">
        <is>
          <t>Meta, Email</t>
        </is>
      </c>
      <c r="J10" s="14" t="n">
        <v>2500</v>
      </c>
    </row>
    <row r="11" ht="26" customHeight="1">
      <c r="A11" s="4" t="inlineStr">
        <is>
          <t>Hari Raya Haji</t>
        </is>
      </c>
      <c r="B11" s="28" t="n">
        <v>46524</v>
      </c>
      <c r="C11" s="29" t="inlineStr">
        <is>
          <t>Expected</t>
        </is>
      </c>
      <c r="D11" s="29" t="inlineStr">
        <is>
          <t>Cultural</t>
        </is>
      </c>
      <c r="E11" s="5" t="n">
        <v>5</v>
      </c>
      <c r="F11" s="30">
        <f>B11-(E11*7)</f>
        <v/>
      </c>
      <c r="G11" s="30">
        <f>B11-(E11*7)+ROUND(E11*7*0.6,0)</f>
        <v/>
      </c>
      <c r="H11" s="30">
        <f>B11-MIN(14,E11*7)</f>
        <v/>
      </c>
      <c r="I11" s="6" t="inlineStr">
        <is>
          <t>Meta, WhatsApp</t>
        </is>
      </c>
      <c r="J11" s="14" t="n">
        <v>3500</v>
      </c>
    </row>
    <row r="12" ht="26" customHeight="1">
      <c r="A12" s="4" t="inlineStr">
        <is>
          <t>Wesak Day</t>
        </is>
      </c>
      <c r="B12" s="28" t="n">
        <v>46527</v>
      </c>
      <c r="C12" s="29" t="inlineStr">
        <is>
          <t>Confirmed</t>
        </is>
      </c>
      <c r="D12" s="29" t="inlineStr">
        <is>
          <t>Cultural</t>
        </is>
      </c>
      <c r="E12" s="5" t="n">
        <v>4</v>
      </c>
      <c r="F12" s="30">
        <f>B12-(E12*7)</f>
        <v/>
      </c>
      <c r="G12" s="30">
        <f>B12-(E12*7)+ROUND(E12*7*0.6,0)</f>
        <v/>
      </c>
      <c r="H12" s="30">
        <f>B12-MIN(14,E12*7)</f>
        <v/>
      </c>
      <c r="I12" s="6" t="inlineStr">
        <is>
          <t>Local SEO, Meta</t>
        </is>
      </c>
      <c r="J12" s="14" t="n">
        <v>2000</v>
      </c>
    </row>
    <row r="13" ht="26" customHeight="1">
      <c r="A13" s="4" t="inlineStr">
        <is>
          <t>Mid-year review and reset</t>
        </is>
      </c>
      <c r="B13" s="28" t="n">
        <v>46568</v>
      </c>
      <c r="C13" s="29" t="inlineStr">
        <is>
          <t>Confirmed</t>
        </is>
      </c>
      <c r="D13" s="29" t="inlineStr">
        <is>
          <t>Internal</t>
        </is>
      </c>
      <c r="E13" s="5" t="n">
        <v>3</v>
      </c>
      <c r="F13" s="30">
        <f>B13-(E13*7)</f>
        <v/>
      </c>
      <c r="G13" s="30">
        <f>B13-(E13*7)+ROUND(E13*7*0.6,0)</f>
        <v/>
      </c>
      <c r="H13" s="30">
        <f>B13-MIN(14,E13*7)</f>
        <v/>
      </c>
      <c r="I13" s="6" t="inlineStr">
        <is>
          <t>None, planning only</t>
        </is>
      </c>
      <c r="J13" s="14" t="n">
        <v>0</v>
      </c>
    </row>
    <row r="14" ht="26" customHeight="1">
      <c r="A14" s="4" t="inlineStr">
        <is>
          <t>Merdeka Day</t>
        </is>
      </c>
      <c r="B14" s="28" t="n">
        <v>46630</v>
      </c>
      <c r="C14" s="29" t="inlineStr">
        <is>
          <t>Confirmed</t>
        </is>
      </c>
      <c r="D14" s="29" t="inlineStr">
        <is>
          <t>Tentpole</t>
        </is>
      </c>
      <c r="E14" s="5" t="n">
        <v>7</v>
      </c>
      <c r="F14" s="30">
        <f>B14-(E14*7)</f>
        <v/>
      </c>
      <c r="G14" s="30">
        <f>B14-(E14*7)+ROUND(E14*7*0.6,0)</f>
        <v/>
      </c>
      <c r="H14" s="30">
        <f>B14-MIN(14,E14*7)</f>
        <v/>
      </c>
      <c r="I14" s="6" t="inlineStr">
        <is>
          <t>Meta, TikTok, Google Search</t>
        </is>
      </c>
      <c r="J14" s="14" t="n">
        <v>12000</v>
      </c>
    </row>
    <row r="15" ht="26" customHeight="1">
      <c r="A15" s="4" t="inlineStr">
        <is>
          <t>Malaysia Day</t>
        </is>
      </c>
      <c r="B15" s="28" t="n">
        <v>46646</v>
      </c>
      <c r="C15" s="29" t="inlineStr">
        <is>
          <t>Confirmed</t>
        </is>
      </c>
      <c r="D15" s="29" t="inlineStr">
        <is>
          <t>Supporting</t>
        </is>
      </c>
      <c r="E15" s="5" t="n">
        <v>5</v>
      </c>
      <c r="F15" s="30">
        <f>B15-(E15*7)</f>
        <v/>
      </c>
      <c r="G15" s="30">
        <f>B15-(E15*7)+ROUND(E15*7*0.6,0)</f>
        <v/>
      </c>
      <c r="H15" s="30">
        <f>B15-MIN(14,E15*7)</f>
        <v/>
      </c>
      <c r="I15" s="6" t="inlineStr">
        <is>
          <t>Meta, TikTok</t>
        </is>
      </c>
      <c r="J15" s="14" t="n">
        <v>5000</v>
      </c>
    </row>
    <row r="16" ht="26" customHeight="1">
      <c r="A16" s="4" t="inlineStr">
        <is>
          <t>9.9 sale</t>
        </is>
      </c>
      <c r="B16" s="28" t="n">
        <v>46639</v>
      </c>
      <c r="C16" s="29" t="inlineStr">
        <is>
          <t>Confirmed</t>
        </is>
      </c>
      <c r="D16" s="29" t="inlineStr">
        <is>
          <t>Ecommerce peak</t>
        </is>
      </c>
      <c r="E16" s="5" t="n">
        <v>5</v>
      </c>
      <c r="F16" s="30">
        <f>B16-(E16*7)</f>
        <v/>
      </c>
      <c r="G16" s="30">
        <f>B16-(E16*7)+ROUND(E16*7*0.6,0)</f>
        <v/>
      </c>
      <c r="H16" s="30">
        <f>B16-MIN(14,E16*7)</f>
        <v/>
      </c>
      <c r="I16" s="6" t="inlineStr">
        <is>
          <t>Marketplace, Meta, Google Shopping</t>
        </is>
      </c>
      <c r="J16" s="14" t="n">
        <v>6000</v>
      </c>
    </row>
    <row r="17" ht="26" customHeight="1">
      <c r="A17" s="4" t="inlineStr">
        <is>
          <t>10.10 sale</t>
        </is>
      </c>
      <c r="B17" s="28" t="n">
        <v>46670</v>
      </c>
      <c r="C17" s="29" t="inlineStr">
        <is>
          <t>Confirmed</t>
        </is>
      </c>
      <c r="D17" s="29" t="inlineStr">
        <is>
          <t>Ecommerce peak</t>
        </is>
      </c>
      <c r="E17" s="5" t="n">
        <v>5</v>
      </c>
      <c r="F17" s="30">
        <f>B17-(E17*7)</f>
        <v/>
      </c>
      <c r="G17" s="30">
        <f>B17-(E17*7)+ROUND(E17*7*0.6,0)</f>
        <v/>
      </c>
      <c r="H17" s="30">
        <f>B17-MIN(14,E17*7)</f>
        <v/>
      </c>
      <c r="I17" s="6" t="inlineStr">
        <is>
          <t>Marketplace, Meta, Google Shopping</t>
        </is>
      </c>
      <c r="J17" s="14" t="n">
        <v>9000</v>
      </c>
    </row>
    <row r="18" ht="26" customHeight="1">
      <c r="A18" s="4" t="inlineStr">
        <is>
          <t>Deepavali</t>
        </is>
      </c>
      <c r="B18" s="28" t="n">
        <v>46688</v>
      </c>
      <c r="C18" s="29" t="inlineStr">
        <is>
          <t>Confirmed</t>
        </is>
      </c>
      <c r="D18" s="29" t="inlineStr">
        <is>
          <t>Tentpole</t>
        </is>
      </c>
      <c r="E18" s="5" t="n">
        <v>7</v>
      </c>
      <c r="F18" s="30">
        <f>B18-(E18*7)</f>
        <v/>
      </c>
      <c r="G18" s="30">
        <f>B18-(E18*7)+ROUND(E18*7*0.6,0)</f>
        <v/>
      </c>
      <c r="H18" s="30">
        <f>B18-MIN(14,E18*7)</f>
        <v/>
      </c>
      <c r="I18" s="6" t="inlineStr">
        <is>
          <t>Meta, TikTok, Google Search</t>
        </is>
      </c>
      <c r="J18" s="14" t="n">
        <v>10000</v>
      </c>
    </row>
    <row r="19" ht="26" customHeight="1">
      <c r="A19" s="4" t="inlineStr">
        <is>
          <t>11.11 sale</t>
        </is>
      </c>
      <c r="B19" s="28" t="n">
        <v>46702</v>
      </c>
      <c r="C19" s="29" t="inlineStr">
        <is>
          <t>Confirmed</t>
        </is>
      </c>
      <c r="D19" s="29" t="inlineStr">
        <is>
          <t>Ecommerce peak</t>
        </is>
      </c>
      <c r="E19" s="5" t="n">
        <v>6</v>
      </c>
      <c r="F19" s="30">
        <f>B19-(E19*7)</f>
        <v/>
      </c>
      <c r="G19" s="30">
        <f>B19-(E19*7)+ROUND(E19*7*0.6,0)</f>
        <v/>
      </c>
      <c r="H19" s="30">
        <f>B19-MIN(14,E19*7)</f>
        <v/>
      </c>
      <c r="I19" s="6" t="inlineStr">
        <is>
          <t>Marketplace, Meta, TikTok Shop</t>
        </is>
      </c>
      <c r="J19" s="14" t="n">
        <v>12000</v>
      </c>
    </row>
    <row r="20" ht="26" customHeight="1">
      <c r="A20" s="4" t="inlineStr">
        <is>
          <t>12.12 sale</t>
        </is>
      </c>
      <c r="B20" s="28" t="n">
        <v>46733</v>
      </c>
      <c r="C20" s="29" t="inlineStr">
        <is>
          <t>Confirmed</t>
        </is>
      </c>
      <c r="D20" s="29" t="inlineStr">
        <is>
          <t>Ecommerce peak</t>
        </is>
      </c>
      <c r="E20" s="5" t="n">
        <v>5</v>
      </c>
      <c r="F20" s="30">
        <f>B20-(E20*7)</f>
        <v/>
      </c>
      <c r="G20" s="30">
        <f>B20-(E20*7)+ROUND(E20*7*0.6,0)</f>
        <v/>
      </c>
      <c r="H20" s="30">
        <f>B20-MIN(14,E20*7)</f>
        <v/>
      </c>
      <c r="I20" s="6" t="inlineStr">
        <is>
          <t>Marketplace, Meta, TikTok Shop</t>
        </is>
      </c>
      <c r="J20" s="14" t="n">
        <v>8000</v>
      </c>
    </row>
    <row r="21" ht="26" customHeight="1">
      <c r="A21" s="4" t="inlineStr">
        <is>
          <t>Christmas and year end</t>
        </is>
      </c>
      <c r="B21" s="28" t="n">
        <v>46746</v>
      </c>
      <c r="C21" s="29" t="inlineStr">
        <is>
          <t>Confirmed</t>
        </is>
      </c>
      <c r="D21" s="29" t="inlineStr">
        <is>
          <t>Supporting</t>
        </is>
      </c>
      <c r="E21" s="5" t="n">
        <v>6</v>
      </c>
      <c r="F21" s="30">
        <f>B21-(E21*7)</f>
        <v/>
      </c>
      <c r="G21" s="30">
        <f>B21-(E21*7)+ROUND(E21*7*0.6,0)</f>
        <v/>
      </c>
      <c r="H21" s="30">
        <f>B21-MIN(14,E21*7)</f>
        <v/>
      </c>
      <c r="I21" s="6" t="inlineStr">
        <is>
          <t>Meta, Email, Google Search</t>
        </is>
      </c>
      <c r="J21" s="14" t="n">
        <v>5000</v>
      </c>
    </row>
    <row r="22" ht="26" customHeight="1">
      <c r="A22" s="4" t="inlineStr">
        <is>
          <t>Next-year planning</t>
        </is>
      </c>
      <c r="B22" s="28" t="n">
        <v>46722</v>
      </c>
      <c r="C22" s="29" t="inlineStr">
        <is>
          <t>Confirmed</t>
        </is>
      </c>
      <c r="D22" s="29" t="inlineStr">
        <is>
          <t>Internal</t>
        </is>
      </c>
      <c r="E22" s="5" t="n">
        <v>4</v>
      </c>
      <c r="F22" s="30">
        <f>B22-(E22*7)</f>
        <v/>
      </c>
      <c r="G22" s="30">
        <f>B22-(E22*7)+ROUND(E22*7*0.6,0)</f>
        <v/>
      </c>
      <c r="H22" s="30">
        <f>B22-MIN(14,E22*7)</f>
        <v/>
      </c>
      <c r="I22" s="6" t="inlineStr">
        <is>
          <t>None, planning only</t>
        </is>
      </c>
      <c r="J22" s="14" t="n">
        <v>0</v>
      </c>
    </row>
    <row r="23">
      <c r="A23" s="19" t="inlineStr">
        <is>
          <t>TOTAL CAMPAIGN BUDGET</t>
        </is>
      </c>
      <c r="B23" s="19" t="n"/>
      <c r="C23" s="19" t="n"/>
      <c r="D23" s="19" t="n"/>
      <c r="E23" s="22">
        <f>ROUND(AVERAGE(E5:E22),1)</f>
        <v/>
      </c>
      <c r="F23" s="19" t="n"/>
      <c r="G23" s="19" t="n"/>
      <c r="H23" s="19" t="n"/>
      <c r="I23" s="19" t="n"/>
      <c r="J23" s="20">
        <f>SUM(J5:J22)</f>
        <v/>
      </c>
    </row>
    <row r="25">
      <c r="A25" s="24" t="inlineStr">
        <is>
          <t>Campaign budget as a share of the annual budget</t>
        </is>
      </c>
      <c r="E25" s="12">
        <f>IF(Parameters!$B$13=0,0,J23/Parameters!$B$13)</f>
        <v/>
      </c>
    </row>
    <row r="26">
      <c r="A26" s="24" t="inlineStr">
        <is>
          <t>Left for always-on work (RM)</t>
        </is>
      </c>
      <c r="E26" s="25">
        <f>Parameters!$B$13-J23</f>
        <v/>
      </c>
    </row>
    <row r="27">
      <c r="A27" s="24" t="inlineStr">
        <is>
          <t>Earliest brief due date in the year</t>
        </is>
      </c>
      <c r="E27" s="31">
        <f>MIN(F5:F22)</f>
        <v/>
      </c>
    </row>
    <row r="28">
      <c r="A28" s="24" t="inlineStr">
        <is>
          <t>Dates still to confirm (moon sighting or gazette)</t>
        </is>
      </c>
      <c r="E28" s="13">
        <f>COUNTIF(C5:C22,"Expected")</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showGridLines="0" workbookViewId="0">
      <selection activeCell="A1" sqref="A1"/>
    </sheetView>
  </sheetViews>
  <sheetFormatPr baseColWidth="8" defaultRowHeight="15"/>
  <cols>
    <col width="6" customWidth="1" min="1" max="1"/>
    <col width="110" customWidth="1" min="2" max="2"/>
  </cols>
  <sheetData>
    <row r="1">
      <c r="A1" s="1" t="inlineStr">
        <is>
          <t>How to use this template</t>
        </is>
      </c>
    </row>
    <row r="3" ht="32" customHeight="1">
      <c r="A3" s="24" t="n">
        <v>1</v>
      </c>
      <c r="B3" s="26" t="inlineStr">
        <is>
          <t>Fill in the yellow cells on the Parameters sheet first. Everything else reads from it.</t>
        </is>
      </c>
    </row>
    <row r="4" ht="32" customHeight="1">
      <c r="A4" s="24" t="n">
        <v>2</v>
      </c>
      <c r="B4" s="26" t="inlineStr">
        <is>
          <t>Check the derived block on Parameters. If 'Plan is profitable on first order' says no, the plan is broken before you spend anything.</t>
        </is>
      </c>
    </row>
    <row r="5" ht="32" customHeight="1">
      <c r="A5" s="24" t="n">
        <v>3</v>
      </c>
      <c r="B5" s="26" t="inlineStr">
        <is>
          <t>Open 12-Month Plan and type monthly spend in column C until the allocation check reads Balanced.</t>
        </is>
      </c>
    </row>
    <row r="6" ht="32" customHeight="1">
      <c r="A6" s="24" t="n">
        <v>4</v>
      </c>
      <c r="B6" s="26" t="inlineStr">
        <is>
          <t>Open Channel Budget Split. Set the shares in column B to total 100% and put real cost-per-enquiry figures in column D. Use your own account data, not the defaults.</t>
        </is>
      </c>
    </row>
    <row r="7" ht="32" customHeight="1">
      <c r="A7" s="24" t="n">
        <v>5</v>
      </c>
      <c r="B7" s="26" t="inlineStr">
        <is>
          <t>Open Campaign Calendar. Confirm every row marked Expected once the dates are gazetted, then set lead times in column E.</t>
        </is>
      </c>
    </row>
    <row r="8" ht="32" customHeight="1">
      <c r="A8" s="24" t="n">
        <v>6</v>
      </c>
      <c r="B8" s="26" t="inlineStr">
        <is>
          <t>Review the plan at the end of each quarter. Change the numbers in the yellow cells only, and keep the old file so you can see what you believed three months ago.</t>
        </is>
      </c>
    </row>
    <row r="9" ht="32" customHeight="1">
      <c r="A9" s="24" t="n">
        <v>7</v>
      </c>
      <c r="B9" s="26" t="inlineStr">
        <is>
          <t>Default figures in this file are placeholders for a mid-sized Malaysian SME. They are there so the formulas have something to chew on. Replace all of them.</t>
        </is>
      </c>
    </row>
    <row r="11">
      <c r="B11" s="2" t="inlineStr">
        <is>
          <t>Prepared by MediaPlus Digital Malaysia. mediaplusdigital.com.my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2026-10-15T03:57:42Z</dcterms:created>
  <dcterms:modified xmlns:dcterms="http://purl.org/dc/terms/" xmlns:xsi="http://www.w3.org/2001/XMLSchema-instance" xsi:type="dcterms:W3CDTF">2026-10-15T03:57:42Z</dcterms:modified>
</cp:coreProperties>
</file>